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27495" windowHeight="11190"/>
  </bookViews>
  <sheets>
    <sheet name="без учета счетов бюджета" sheetId="1" r:id="rId1"/>
  </sheets>
  <definedNames>
    <definedName name="_xlnm.Print_Titles" localSheetId="0">'без учета счетов бюджета'!$5:$6</definedName>
  </definedNames>
  <calcPr calcId="145621"/>
</workbook>
</file>

<file path=xl/calcChain.xml><?xml version="1.0" encoding="utf-8"?>
<calcChain xmlns="http://schemas.openxmlformats.org/spreadsheetml/2006/main">
  <c r="I49" i="1" l="1"/>
  <c r="J49" i="1"/>
  <c r="K49" i="1"/>
  <c r="H49" i="1"/>
  <c r="J42" i="1" l="1"/>
  <c r="I31" i="1"/>
  <c r="J31" i="1"/>
  <c r="K31" i="1"/>
  <c r="L31" i="1"/>
  <c r="J52" i="1"/>
  <c r="K52" i="1"/>
  <c r="J47" i="1"/>
  <c r="K47" i="1"/>
  <c r="K42" i="1"/>
  <c r="J39" i="1"/>
  <c r="K39" i="1"/>
  <c r="J33" i="1"/>
  <c r="K33" i="1"/>
  <c r="J26" i="1"/>
  <c r="K26" i="1"/>
  <c r="J20" i="1"/>
  <c r="K20" i="1"/>
  <c r="J16" i="1"/>
  <c r="K16" i="1"/>
  <c r="J7" i="1"/>
  <c r="K7" i="1"/>
  <c r="M13" i="1"/>
  <c r="N13" i="1"/>
  <c r="I42" i="1"/>
  <c r="H42" i="1"/>
  <c r="K54" i="1" l="1"/>
  <c r="J54" i="1"/>
  <c r="N8" i="1"/>
  <c r="N9" i="1" l="1"/>
  <c r="N10" i="1"/>
  <c r="N11" i="1"/>
  <c r="N12" i="1"/>
  <c r="N15" i="1"/>
  <c r="N17" i="1"/>
  <c r="N18" i="1"/>
  <c r="N19" i="1"/>
  <c r="N21" i="1"/>
  <c r="N22" i="1"/>
  <c r="N23" i="1"/>
  <c r="N24" i="1"/>
  <c r="N25" i="1"/>
  <c r="N27" i="1"/>
  <c r="N28" i="1"/>
  <c r="N29" i="1"/>
  <c r="N30" i="1"/>
  <c r="N34" i="1"/>
  <c r="N35" i="1"/>
  <c r="N37" i="1"/>
  <c r="N38" i="1"/>
  <c r="N40" i="1"/>
  <c r="N41" i="1"/>
  <c r="N43" i="1"/>
  <c r="N44" i="1"/>
  <c r="N45" i="1"/>
  <c r="N46" i="1"/>
  <c r="N48" i="1"/>
  <c r="N50" i="1"/>
  <c r="N51" i="1"/>
  <c r="M8" i="1"/>
  <c r="M9" i="1"/>
  <c r="M10" i="1"/>
  <c r="M11" i="1"/>
  <c r="M12" i="1"/>
  <c r="M14" i="1"/>
  <c r="M15" i="1"/>
  <c r="M17" i="1"/>
  <c r="M18" i="1"/>
  <c r="M19" i="1"/>
  <c r="M21" i="1"/>
  <c r="M22" i="1"/>
  <c r="M23" i="1"/>
  <c r="M24" i="1"/>
  <c r="M25" i="1"/>
  <c r="M27" i="1"/>
  <c r="M28" i="1"/>
  <c r="M29" i="1"/>
  <c r="M30" i="1"/>
  <c r="M32" i="1"/>
  <c r="M31" i="1" s="1"/>
  <c r="M34" i="1"/>
  <c r="M35" i="1"/>
  <c r="M36" i="1"/>
  <c r="M37" i="1"/>
  <c r="M38" i="1"/>
  <c r="M40" i="1"/>
  <c r="M41" i="1"/>
  <c r="M43" i="1"/>
  <c r="M44" i="1"/>
  <c r="M45" i="1"/>
  <c r="M46" i="1"/>
  <c r="M48" i="1"/>
  <c r="M50" i="1"/>
  <c r="M51" i="1"/>
  <c r="M53" i="1"/>
  <c r="H7" i="1"/>
  <c r="H16" i="1"/>
  <c r="I16" i="1"/>
  <c r="N16" i="1" s="1"/>
  <c r="M16" i="1" l="1"/>
  <c r="I52" i="1"/>
  <c r="M52" i="1" s="1"/>
  <c r="H52" i="1"/>
  <c r="I47" i="1"/>
  <c r="H47" i="1"/>
  <c r="I39" i="1"/>
  <c r="H39" i="1"/>
  <c r="I33" i="1"/>
  <c r="H33" i="1"/>
  <c r="H31" i="1"/>
  <c r="I26" i="1"/>
  <c r="H26" i="1"/>
  <c r="I20" i="1"/>
  <c r="H20" i="1"/>
  <c r="I7" i="1"/>
  <c r="N47" i="1" l="1"/>
  <c r="M47" i="1"/>
  <c r="N49" i="1"/>
  <c r="M49" i="1"/>
  <c r="N42" i="1"/>
  <c r="M42" i="1"/>
  <c r="N39" i="1"/>
  <c r="M39" i="1"/>
  <c r="N33" i="1"/>
  <c r="M33" i="1"/>
  <c r="N26" i="1"/>
  <c r="M26" i="1"/>
  <c r="M20" i="1"/>
  <c r="N20" i="1"/>
  <c r="N7" i="1"/>
  <c r="M7" i="1"/>
  <c r="H54" i="1"/>
  <c r="I54" i="1"/>
  <c r="N54" i="1" l="1"/>
  <c r="M54" i="1"/>
</calcChain>
</file>

<file path=xl/sharedStrings.xml><?xml version="1.0" encoding="utf-8"?>
<sst xmlns="http://schemas.openxmlformats.org/spreadsheetml/2006/main" count="117" uniqueCount="108">
  <si>
    <t>Единица измерения: тыс. руб.</t>
  </si>
  <si>
    <t>Наименование показателя</t>
  </si>
  <si>
    <t>Разд.</t>
  </si>
  <si>
    <t/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</si>
  <si>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</si>
  <si>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</si>
  <si>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</si>
  <si>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</si>
  <si>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</si>
  <si>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</si>
  <si>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</si>
  <si>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</si>
  <si>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</si>
  <si>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</si>
  <si>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</si>
  <si>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</si>
  <si>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</si>
  <si>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</si>
  <si>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</si>
  <si>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</si>
  <si>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Органы юстиции</t>
  </si>
  <si>
    <t>0304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</si>
  <si>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</si>
  <si>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</si>
  <si>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</si>
  <si>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</si>
  <si>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</si>
  <si>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</si>
  <si>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</si>
  <si>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</si>
  <si>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</si>
  <si>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</si>
  <si>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</si>
  <si>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</si>
  <si>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Связь и информатика</t>
  </si>
  <si>
    <t>0410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</si>
  <si>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</si>
  <si>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</si>
  <si>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</si>
  <si>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</si>
  <si>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</si>
  <si>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</si>
  <si>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</si>
  <si>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</si>
  <si>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</si>
  <si>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</si>
  <si>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</si>
  <si>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</si>
  <si>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</si>
  <si>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</si>
  <si>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</si>
  <si>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</si>
  <si>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</si>
  <si>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</si>
  <si>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</si>
  <si>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</si>
  <si>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</si>
  <si>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</si>
  <si>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</si>
  <si>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</si>
  <si>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Молодежная политика и оздоровление детей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</si>
  <si>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</si>
  <si>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</si>
  <si>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</si>
  <si>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</si>
  <si>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</si>
  <si>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</si>
  <si>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</si>
  <si>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</si>
  <si>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</si>
  <si>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</si>
  <si>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</si>
  <si>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</si>
  <si>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</si>
  <si>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</si>
  <si>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</si>
  <si>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</si>
  <si>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</si>
  <si>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</si>
  <si>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</si>
  <si>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</si>
  <si>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</si>
  <si>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Другие вопросы в области физической культуры и спорта</t>
  </si>
  <si>
    <t>1105</t>
  </si>
  <si>
    <t xml:space="preserve">    СРЕДСТВА МАССОВОЙ ИНФОРМАЦИИ</t>
  </si>
  <si>
    <t>1200</t>
  </si>
  <si>
    <t xml:space="preserve">      Телевидение и радиовещание</t>
  </si>
  <si>
    <t>1201</t>
  </si>
  <si>
    <t xml:space="preserve">      Периодическая печать и издательства</t>
  </si>
  <si>
    <t>1202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</si>
  <si>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</si>
  <si>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</si>
  <si>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</si>
  <si>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</si>
  <si>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>ВСЕГО РАСХОДОВ:</t>
  </si>
  <si>
    <t>Уточненный план</t>
  </si>
  <si>
    <t>Исполнено</t>
  </si>
  <si>
    <t>Динамика исполнения бюджета в разрезе разделов (подразделов) бюджетной классификации</t>
  </si>
  <si>
    <t>Судебна система</t>
  </si>
  <si>
    <t>0105</t>
  </si>
  <si>
    <t>Сумма</t>
  </si>
  <si>
    <t>%</t>
  </si>
  <si>
    <t>2018 год</t>
  </si>
  <si>
    <t xml:space="preserve">     Обеспечение проведения выборов и референдумов</t>
  </si>
  <si>
    <t>0107</t>
  </si>
  <si>
    <t>за период 9 месяцев 2018 и 2019 годов</t>
  </si>
  <si>
    <t>2019 год</t>
  </si>
  <si>
    <t>Отклонение исполнения (2019 к 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</si>
</sst>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3"/>
    <xf numFmtId="0" fontId="1" fillId="4" borderId="4"/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4" borderId="4">
      <alignment shrinkToFit="1"/>
    </xf>
    <xf numFmtId="4" fontId="3" fillId="3" borderId="2">
      <alignment horizontal="right" vertical="top" shrinkToFit="1"/>
    </xf>
    <xf numFmtId="0" fontId="1" fillId="4" borderId="5"/>
    <xf numFmtId="4" fontId="3" fillId="2" borderId="2">
      <alignment horizontal="right" vertical="top" shrinkToFit="1"/>
    </xf>
    <xf numFmtId="0" fontId="1" fillId="4" borderId="4">
      <alignment horizontal="center"/>
    </xf>
    <xf numFmtId="0" fontId="1" fillId="4" borderId="4">
      <alignment horizontal="left"/>
    </xf>
    <xf numFmtId="0" fontId="1" fillId="4" borderId="5">
      <alignment horizontal="center"/>
    </xf>
    <xf numFmtId="0" fontId="1" fillId="4" borderId="5">
      <alignment horizontal="left"/>
    </xf>
    <xf numFmtId="164" fontId="1" fillId="0" borderId="2">
      <alignment horizontal="right" vertical="top" shrinkToFit="1"/>
    </xf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4" applyNumberFormat="1" applyProtection="1">
      <alignment horizontal="left" wrapText="1"/>
    </xf>
    <xf numFmtId="164" fontId="5" fillId="2" borderId="2" xfId="9" applyNumberFormat="1" applyFont="1" applyAlignment="1" applyProtection="1">
      <alignment horizontal="right" vertical="center" shrinkToFit="1"/>
    </xf>
    <xf numFmtId="0" fontId="7" fillId="0" borderId="2" xfId="7" applyNumberFormat="1" applyFont="1" applyAlignment="1" applyProtection="1">
      <alignment vertical="center" wrapText="1"/>
    </xf>
    <xf numFmtId="49" fontId="7" fillId="0" borderId="2" xfId="8" applyNumberFormat="1" applyFont="1" applyAlignment="1" applyProtection="1">
      <alignment horizontal="center" vertical="center" shrinkToFit="1"/>
    </xf>
    <xf numFmtId="0" fontId="1" fillId="5" borderId="1" xfId="2" applyNumberFormat="1" applyFill="1" applyProtection="1"/>
    <xf numFmtId="164" fontId="7" fillId="5" borderId="2" xfId="9" applyNumberFormat="1" applyFont="1" applyFill="1" applyAlignment="1" applyProtection="1">
      <alignment horizontal="right" vertical="center" shrinkToFit="1"/>
    </xf>
    <xf numFmtId="0" fontId="1" fillId="5" borderId="1" xfId="14" applyNumberFormat="1" applyFill="1" applyProtection="1">
      <alignment horizontal="left" wrapText="1"/>
    </xf>
    <xf numFmtId="0" fontId="0" fillId="5" borderId="0" xfId="0" applyFill="1" applyProtection="1">
      <protection locked="0"/>
    </xf>
    <xf numFmtId="0" fontId="8" fillId="0" borderId="2" xfId="7" applyNumberFormat="1" applyFont="1" applyAlignment="1" applyProtection="1">
      <alignment vertical="center" wrapText="1"/>
    </xf>
    <xf numFmtId="49" fontId="8" fillId="0" borderId="2" xfId="8" applyNumberFormat="1" applyFont="1" applyAlignment="1" applyProtection="1">
      <alignment horizontal="center" vertical="center" shrinkToFit="1"/>
    </xf>
    <xf numFmtId="164" fontId="9" fillId="2" borderId="2" xfId="9" applyNumberFormat="1" applyFont="1" applyAlignment="1" applyProtection="1">
      <alignment horizontal="right" vertical="center" shrinkToFit="1"/>
    </xf>
    <xf numFmtId="164" fontId="8" fillId="5" borderId="2" xfId="9" applyNumberFormat="1" applyFont="1" applyFill="1" applyAlignment="1" applyProtection="1">
      <alignment horizontal="right" vertical="center" shrinkToFit="1"/>
    </xf>
    <xf numFmtId="164" fontId="9" fillId="3" borderId="2" xfId="12" applyNumberFormat="1" applyFont="1" applyAlignment="1" applyProtection="1">
      <alignment horizontal="right" vertical="center" shrinkToFit="1"/>
    </xf>
    <xf numFmtId="164" fontId="8" fillId="5" borderId="2" xfId="12" applyNumberFormat="1" applyFont="1" applyFill="1" applyAlignment="1" applyProtection="1">
      <alignment horizontal="right" vertical="center" shrinkToFit="1"/>
    </xf>
    <xf numFmtId="0" fontId="8" fillId="5" borderId="6" xfId="6" applyNumberFormat="1" applyFont="1" applyFill="1" applyBorder="1" applyAlignment="1" applyProtection="1">
      <alignment horizontal="center" vertical="center" wrapText="1"/>
    </xf>
    <xf numFmtId="0" fontId="7" fillId="6" borderId="9" xfId="0" applyFont="1" applyFill="1" applyBorder="1" applyAlignment="1">
      <alignment vertical="center" wrapText="1"/>
    </xf>
    <xf numFmtId="49" fontId="7" fillId="6" borderId="9" xfId="0" applyNumberFormat="1" applyFont="1" applyFill="1" applyBorder="1" applyAlignment="1">
      <alignment horizontal="center" vertical="center" shrinkToFit="1"/>
    </xf>
    <xf numFmtId="0" fontId="1" fillId="0" borderId="7" xfId="6" applyNumberFormat="1" applyBorder="1" applyProtection="1">
      <alignment horizontal="center" vertical="center" wrapText="1"/>
    </xf>
    <xf numFmtId="0" fontId="10" fillId="0" borderId="9" xfId="0" applyFont="1" applyBorder="1" applyAlignment="1" applyProtection="1">
      <alignment horizontal="center" vertical="center" wrapText="1"/>
      <protection locked="0"/>
    </xf>
    <xf numFmtId="165" fontId="11" fillId="0" borderId="0" xfId="0" applyNumberFormat="1" applyFont="1" applyAlignment="1" applyProtection="1">
      <alignment vertical="center"/>
      <protection locked="0"/>
    </xf>
    <xf numFmtId="164" fontId="12" fillId="0" borderId="0" xfId="0" applyNumberFormat="1" applyFont="1" applyAlignment="1" applyProtection="1">
      <alignment vertical="center"/>
      <protection locked="0"/>
    </xf>
    <xf numFmtId="164" fontId="5" fillId="2" borderId="7" xfId="9" applyNumberFormat="1" applyFont="1" applyBorder="1" applyAlignment="1" applyProtection="1">
      <alignment horizontal="right" vertical="center" shrinkToFit="1"/>
    </xf>
    <xf numFmtId="164" fontId="11" fillId="0" borderId="9" xfId="0" applyNumberFormat="1" applyFont="1" applyBorder="1" applyAlignment="1" applyProtection="1">
      <alignment vertical="center"/>
      <protection locked="0"/>
    </xf>
    <xf numFmtId="165" fontId="11" fillId="0" borderId="9" xfId="0" applyNumberFormat="1" applyFont="1" applyBorder="1" applyAlignment="1" applyProtection="1">
      <alignment vertical="center"/>
      <protection locked="0"/>
    </xf>
    <xf numFmtId="164" fontId="12" fillId="0" borderId="9" xfId="0" applyNumberFormat="1" applyFont="1" applyBorder="1" applyAlignment="1" applyProtection="1">
      <alignment vertical="center"/>
      <protection locked="0"/>
    </xf>
    <xf numFmtId="165" fontId="12" fillId="0" borderId="9" xfId="0" applyNumberFormat="1" applyFont="1" applyBorder="1" applyAlignment="1" applyProtection="1">
      <alignment vertical="center"/>
      <protection locked="0"/>
    </xf>
    <xf numFmtId="164" fontId="5" fillId="3" borderId="7" xfId="12" applyNumberFormat="1" applyFont="1" applyBorder="1" applyAlignment="1" applyProtection="1">
      <alignment horizontal="right" vertical="center" shrinkToFit="1"/>
    </xf>
    <xf numFmtId="0" fontId="1" fillId="0" borderId="1" xfId="1" applyNumberFormat="1" applyProtection="1">
      <alignment wrapText="1"/>
    </xf>
    <xf numFmtId="0" fontId="1" fillId="0" borderId="1" xfId="1" applyProtection="1">
      <alignment wrapText="1"/>
      <protection locked="0"/>
    </xf>
    <xf numFmtId="0" fontId="2" fillId="0" borderId="1" xfId="3" applyNumberFormat="1" applyProtection="1">
      <alignment horizontal="center" wrapText="1"/>
    </xf>
    <xf numFmtId="0" fontId="2" fillId="0" borderId="1" xfId="3" applyProtection="1">
      <alignment horizontal="center" wrapText="1"/>
      <protection locked="0"/>
    </xf>
    <xf numFmtId="0" fontId="2" fillId="0" borderId="1" xfId="4" applyNumberFormat="1" applyProtection="1">
      <alignment horizontal="center"/>
    </xf>
    <xf numFmtId="0" fontId="2" fillId="0" borderId="1" xfId="4" applyProtection="1">
      <alignment horizontal="center"/>
      <protection locked="0"/>
    </xf>
    <xf numFmtId="0" fontId="6" fillId="0" borderId="1" xfId="5" applyNumberFormat="1" applyFont="1" applyBorder="1" applyAlignment="1" applyProtection="1">
      <alignment horizontal="right"/>
    </xf>
    <xf numFmtId="0" fontId="1" fillId="0" borderId="1" xfId="14" applyNumberFormat="1" applyProtection="1">
      <alignment horizontal="left" wrapText="1"/>
    </xf>
    <xf numFmtId="0" fontId="1" fillId="0" borderId="1" xfId="14" applyProtection="1">
      <alignment horizontal="left" wrapText="1"/>
      <protection locked="0"/>
    </xf>
    <xf numFmtId="0" fontId="8" fillId="5" borderId="7" xfId="6" applyNumberFormat="1" applyFont="1" applyFill="1" applyBorder="1" applyAlignment="1" applyProtection="1">
      <alignment horizontal="center" vertical="center" wrapText="1"/>
    </xf>
    <xf numFmtId="0" fontId="8" fillId="5" borderId="8" xfId="6" applyNumberFormat="1" applyFont="1" applyFill="1" applyBorder="1" applyAlignment="1" applyProtection="1">
      <alignment horizontal="center" vertical="center" wrapText="1"/>
    </xf>
    <xf numFmtId="0" fontId="8" fillId="0" borderId="2" xfId="11" applyNumberFormat="1" applyFont="1" applyAlignment="1" applyProtection="1">
      <alignment horizontal="left" vertical="center"/>
    </xf>
    <xf numFmtId="0" fontId="8" fillId="0" borderId="2" xfId="11" applyFont="1" applyAlignment="1" applyProtection="1">
      <alignment horizontal="left" vertical="center"/>
      <protection locked="0"/>
    </xf>
    <xf numFmtId="0" fontId="10" fillId="0" borderId="9" xfId="0" applyFont="1" applyBorder="1" applyAlignment="1" applyProtection="1">
      <alignment horizontal="center" wrapText="1"/>
      <protection locked="0"/>
    </xf>
    <xf numFmtId="0" fontId="3" fillId="0" borderId="2" xfId="6" applyNumberFormat="1" applyFont="1" applyProtection="1">
      <alignment horizontal="center" vertical="center" wrapText="1"/>
    </xf>
    <xf numFmtId="0" fontId="3" fillId="0" borderId="2" xfId="6" applyFont="1" applyProtection="1">
      <alignment horizontal="center" vertical="center" wrapText="1"/>
      <protection locked="0"/>
    </xf>
    <xf numFmtId="0" fontId="8" fillId="0" borderId="2" xfId="6" applyNumberFormat="1" applyFont="1" applyProtection="1">
      <alignment horizontal="center" vertical="center" wrapText="1"/>
    </xf>
    <xf numFmtId="0" fontId="8" fillId="0" borderId="2" xfId="6" applyFont="1" applyProtection="1">
      <alignment horizontal="center" vertical="center" wrapText="1"/>
      <protection locked="0"/>
    </xf>
  </cellXfs>
  <cellStyles count="35">
    <cellStyle name="br" xfId="17"/>
    <cellStyle name="col" xfId="16"/>
    <cellStyle name="st31" xfId="12"/>
    <cellStyle name="st32" xfId="9"/>
    <cellStyle name="st33" xfId="34"/>
    <cellStyle name="style0" xfId="18"/>
    <cellStyle name="td" xfId="19"/>
    <cellStyle name="tr" xfId="15"/>
    <cellStyle name="xl21" xfId="20"/>
    <cellStyle name="xl22" xfId="1"/>
    <cellStyle name="xl23" xfId="2"/>
    <cellStyle name="xl24" xfId="3"/>
    <cellStyle name="xl25" xfId="4"/>
    <cellStyle name="xl26" xfId="5"/>
    <cellStyle name="xl27" xfId="21"/>
    <cellStyle name="xl28" xfId="6"/>
    <cellStyle name="xl29" xfId="22"/>
    <cellStyle name="xl30" xfId="23"/>
    <cellStyle name="xl31" xfId="8"/>
    <cellStyle name="xl32" xfId="24"/>
    <cellStyle name="xl33" xfId="25"/>
    <cellStyle name="xl34" xfId="26"/>
    <cellStyle name="xl35" xfId="11"/>
    <cellStyle name="xl36" xfId="27"/>
    <cellStyle name="xl37" xfId="13"/>
    <cellStyle name="xl38" xfId="28"/>
    <cellStyle name="xl39" xfId="14"/>
    <cellStyle name="xl40" xfId="7"/>
    <cellStyle name="xl41" xfId="29"/>
    <cellStyle name="xl42" xfId="10"/>
    <cellStyle name="xl43" xfId="30"/>
    <cellStyle name="xl44" xfId="31"/>
    <cellStyle name="xl45" xfId="32"/>
    <cellStyle name="xl46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6"/>
  <sheetViews>
    <sheetView showGridLines="0" tabSelected="1" zoomScale="110" zoomScaleNormal="110" workbookViewId="0">
      <pane ySplit="6" topLeftCell="A7" activePane="bottomLeft" state="frozen"/>
      <selection pane="bottomLeft" activeCell="W37" sqref="W37"/>
    </sheetView>
  </sheetViews>
  <sheetFormatPr defaultRowHeight="15" outlineLevelRow="1" x14ac:dyDescent="0.25"/>
  <cols>
    <col min="1" max="1" width="73" style="1" customWidth="1"/>
    <col min="2" max="2" width="7.7109375" style="1" customWidth="1"/>
    <col min="3" max="7" width="9.140625" style="1" hidden="1"/>
    <col min="8" max="8" width="14.5703125" style="1" customWidth="1"/>
    <col min="9" max="9" width="12.28515625" style="1" customWidth="1"/>
    <col min="10" max="10" width="13.85546875" style="10" customWidth="1"/>
    <col min="11" max="11" width="12.7109375" style="10" customWidth="1"/>
    <col min="12" max="12" width="9.140625" style="1" hidden="1"/>
    <col min="13" max="13" width="13" style="1" customWidth="1"/>
    <col min="14" max="14" width="11.5703125" style="1" customWidth="1"/>
    <col min="15" max="16384" width="9.140625" style="1"/>
  </cols>
  <sheetData>
    <row r="1" spans="1:14" ht="15.2" customHeight="1" x14ac:dyDescent="0.25">
      <c r="A1" s="30"/>
      <c r="B1" s="31"/>
      <c r="C1" s="31"/>
      <c r="D1" s="31"/>
      <c r="E1" s="31"/>
      <c r="F1" s="31"/>
      <c r="G1" s="31"/>
      <c r="H1" s="31"/>
      <c r="I1" s="31"/>
      <c r="J1" s="31"/>
      <c r="K1" s="7"/>
      <c r="L1" s="2"/>
    </row>
    <row r="2" spans="1:14" ht="15.95" customHeight="1" x14ac:dyDescent="0.25">
      <c r="A2" s="32" t="s">
        <v>97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4" ht="15.75" customHeight="1" x14ac:dyDescent="0.25">
      <c r="A3" s="34" t="s">
        <v>105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4" ht="16.5" customHeight="1" x14ac:dyDescent="0.25">
      <c r="A4" s="36" t="s">
        <v>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</row>
    <row r="5" spans="1:14" ht="33.75" customHeight="1" x14ac:dyDescent="0.25">
      <c r="A5" s="46" t="s">
        <v>1</v>
      </c>
      <c r="B5" s="46" t="s">
        <v>2</v>
      </c>
      <c r="C5" s="44" t="s">
        <v>3</v>
      </c>
      <c r="D5" s="44" t="s">
        <v>3</v>
      </c>
      <c r="E5" s="44" t="s">
        <v>3</v>
      </c>
      <c r="F5" s="44" t="s">
        <v>3</v>
      </c>
      <c r="G5" s="44" t="s">
        <v>3</v>
      </c>
      <c r="H5" s="39" t="s">
        <v>102</v>
      </c>
      <c r="I5" s="40"/>
      <c r="J5" s="39" t="s">
        <v>106</v>
      </c>
      <c r="K5" s="40"/>
      <c r="L5" s="20" t="s">
        <v>3</v>
      </c>
      <c r="M5" s="43" t="s">
        <v>107</v>
      </c>
      <c r="N5" s="43"/>
    </row>
    <row r="6" spans="1:14" ht="39" customHeight="1" x14ac:dyDescent="0.25">
      <c r="A6" s="47"/>
      <c r="B6" s="47"/>
      <c r="C6" s="45"/>
      <c r="D6" s="45"/>
      <c r="E6" s="45"/>
      <c r="F6" s="45"/>
      <c r="G6" s="45"/>
      <c r="H6" s="17" t="s">
        <v>95</v>
      </c>
      <c r="I6" s="17" t="s">
        <v>96</v>
      </c>
      <c r="J6" s="17" t="s">
        <v>95</v>
      </c>
      <c r="K6" s="17" t="s">
        <v>96</v>
      </c>
      <c r="L6" s="20"/>
      <c r="M6" s="21" t="s">
        <v>100</v>
      </c>
      <c r="N6" s="21" t="s">
        <v>101</v>
      </c>
    </row>
    <row r="7" spans="1:14" ht="23.25" customHeight="1" x14ac:dyDescent="0.25">
      <c r="A7" s="11" t="s">
        <v>4</v>
      </c>
      <c r="B7" s="12" t="s">
        <v>5</v>
      </c>
      <c r="C7" s="12"/>
      <c r="D7" s="12"/>
      <c r="E7" s="12"/>
      <c r="F7" s="12"/>
      <c r="G7" s="13">
        <v>0</v>
      </c>
      <c r="H7" s="14">
        <f>SUM(H8:H15)</f>
        <v>217323.3</v>
      </c>
      <c r="I7" s="14">
        <f>SUM(I8:I15)</f>
        <v>148829.79999999999</v>
      </c>
      <c r="J7" s="14">
        <f t="shared" ref="J7:K7" si="0">SUM(J8:J15)</f>
        <v>214981.13</v>
      </c>
      <c r="K7" s="14">
        <f t="shared" si="0"/>
        <v>130053.12</v>
      </c>
      <c r="L7" s="24">
        <v>133915.76850000001</v>
      </c>
      <c r="M7" s="25">
        <f>K7-I7</f>
        <v>-18776.679999999993</v>
      </c>
      <c r="N7" s="26">
        <f>K7/I7*100-100</f>
        <v>-12.61620992570036</v>
      </c>
    </row>
    <row r="8" spans="1:14" ht="25.5" outlineLevel="1" x14ac:dyDescent="0.25">
      <c r="A8" s="5" t="s">
        <v>6</v>
      </c>
      <c r="B8" s="6" t="s">
        <v>7</v>
      </c>
      <c r="C8" s="6"/>
      <c r="D8" s="6"/>
      <c r="E8" s="6"/>
      <c r="F8" s="6"/>
      <c r="G8" s="4">
        <v>0</v>
      </c>
      <c r="H8" s="8">
        <v>2955.5</v>
      </c>
      <c r="I8" s="8">
        <v>1837.2</v>
      </c>
      <c r="J8" s="8">
        <v>2971.08</v>
      </c>
      <c r="K8" s="8">
        <v>1928.47</v>
      </c>
      <c r="L8" s="24">
        <v>1234.6614</v>
      </c>
      <c r="M8" s="27">
        <f t="shared" ref="M8:M54" si="1">K8-I8</f>
        <v>91.269999999999982</v>
      </c>
      <c r="N8" s="28">
        <f>K8/I8*100-100</f>
        <v>4.9678859133464073</v>
      </c>
    </row>
    <row r="9" spans="1:14" ht="25.5" outlineLevel="1" x14ac:dyDescent="0.25">
      <c r="A9" s="5" t="s">
        <v>8</v>
      </c>
      <c r="B9" s="6" t="s">
        <v>9</v>
      </c>
      <c r="C9" s="6"/>
      <c r="D9" s="6"/>
      <c r="E9" s="6"/>
      <c r="F9" s="6"/>
      <c r="G9" s="4">
        <v>0</v>
      </c>
      <c r="H9" s="8">
        <v>9284.7000000000007</v>
      </c>
      <c r="I9" s="8">
        <v>6457.6</v>
      </c>
      <c r="J9" s="8">
        <v>9507.4</v>
      </c>
      <c r="K9" s="8">
        <v>6798.33</v>
      </c>
      <c r="L9" s="24">
        <v>4720.0245000000004</v>
      </c>
      <c r="M9" s="27">
        <f t="shared" si="1"/>
        <v>340.72999999999956</v>
      </c>
      <c r="N9" s="28">
        <f t="shared" ref="N9:N54" si="2">K9/I9*100-100</f>
        <v>5.276418483647177</v>
      </c>
    </row>
    <row r="10" spans="1:14" ht="38.25" outlineLevel="1" x14ac:dyDescent="0.25">
      <c r="A10" s="5" t="s">
        <v>10</v>
      </c>
      <c r="B10" s="6" t="s">
        <v>11</v>
      </c>
      <c r="C10" s="6"/>
      <c r="D10" s="6"/>
      <c r="E10" s="6"/>
      <c r="F10" s="6"/>
      <c r="G10" s="4">
        <v>0</v>
      </c>
      <c r="H10" s="8">
        <v>94744.9</v>
      </c>
      <c r="I10" s="8">
        <v>66305.399999999994</v>
      </c>
      <c r="J10" s="8">
        <v>99692.68</v>
      </c>
      <c r="K10" s="8">
        <v>69092.55</v>
      </c>
      <c r="L10" s="24">
        <v>68551.580100000006</v>
      </c>
      <c r="M10" s="27">
        <f t="shared" si="1"/>
        <v>2787.1500000000087</v>
      </c>
      <c r="N10" s="28">
        <f t="shared" si="2"/>
        <v>4.203503787021873</v>
      </c>
    </row>
    <row r="11" spans="1:14" outlineLevel="1" x14ac:dyDescent="0.25">
      <c r="A11" s="18" t="s">
        <v>98</v>
      </c>
      <c r="B11" s="19" t="s">
        <v>99</v>
      </c>
      <c r="C11" s="19" t="s">
        <v>99</v>
      </c>
      <c r="D11" s="6"/>
      <c r="E11" s="6"/>
      <c r="F11" s="6"/>
      <c r="G11" s="4"/>
      <c r="H11" s="8">
        <v>85.5</v>
      </c>
      <c r="I11" s="8">
        <v>42</v>
      </c>
      <c r="J11" s="8">
        <v>12.08</v>
      </c>
      <c r="K11" s="8">
        <v>0</v>
      </c>
      <c r="L11" s="24"/>
      <c r="M11" s="27">
        <f t="shared" si="1"/>
        <v>-42</v>
      </c>
      <c r="N11" s="28">
        <f t="shared" si="2"/>
        <v>-100</v>
      </c>
    </row>
    <row r="12" spans="1:14" ht="25.5" outlineLevel="1" x14ac:dyDescent="0.25">
      <c r="A12" s="5" t="s">
        <v>12</v>
      </c>
      <c r="B12" s="6" t="s">
        <v>13</v>
      </c>
      <c r="C12" s="6"/>
      <c r="D12" s="6"/>
      <c r="E12" s="6"/>
      <c r="F12" s="6"/>
      <c r="G12" s="4">
        <v>0</v>
      </c>
      <c r="H12" s="8">
        <v>2865.5</v>
      </c>
      <c r="I12" s="8">
        <v>1866.8</v>
      </c>
      <c r="J12" s="8">
        <v>2373.27</v>
      </c>
      <c r="K12" s="8">
        <v>1059.18</v>
      </c>
      <c r="L12" s="24">
        <v>2405.1464000000001</v>
      </c>
      <c r="M12" s="27">
        <f t="shared" si="1"/>
        <v>-807.61999999999989</v>
      </c>
      <c r="N12" s="28">
        <f t="shared" si="2"/>
        <v>-43.26226698092993</v>
      </c>
    </row>
    <row r="13" spans="1:14" outlineLevel="1" x14ac:dyDescent="0.25">
      <c r="A13" s="5" t="s">
        <v>103</v>
      </c>
      <c r="B13" s="6" t="s">
        <v>104</v>
      </c>
      <c r="C13" s="6"/>
      <c r="D13" s="6"/>
      <c r="E13" s="6"/>
      <c r="F13" s="6"/>
      <c r="G13" s="4"/>
      <c r="H13" s="8">
        <v>1312.5</v>
      </c>
      <c r="I13" s="8">
        <v>1312.5</v>
      </c>
      <c r="J13" s="8">
        <v>0</v>
      </c>
      <c r="K13" s="8">
        <v>0</v>
      </c>
      <c r="L13" s="24"/>
      <c r="M13" s="27">
        <f t="shared" ref="M13" si="3">K13-I13</f>
        <v>-1312.5</v>
      </c>
      <c r="N13" s="28">
        <f t="shared" ref="N13" si="4">K13/I13*100-100</f>
        <v>-100</v>
      </c>
    </row>
    <row r="14" spans="1:14" outlineLevel="1" x14ac:dyDescent="0.25">
      <c r="A14" s="5" t="s">
        <v>14</v>
      </c>
      <c r="B14" s="6" t="s">
        <v>15</v>
      </c>
      <c r="C14" s="6"/>
      <c r="D14" s="6"/>
      <c r="E14" s="6"/>
      <c r="F14" s="6"/>
      <c r="G14" s="4">
        <v>0</v>
      </c>
      <c r="H14" s="8">
        <v>3000</v>
      </c>
      <c r="I14" s="8">
        <v>0</v>
      </c>
      <c r="J14" s="8">
        <v>3000</v>
      </c>
      <c r="K14" s="8">
        <v>0</v>
      </c>
      <c r="L14" s="24">
        <v>0</v>
      </c>
      <c r="M14" s="27">
        <f t="shared" si="1"/>
        <v>0</v>
      </c>
      <c r="N14" s="28">
        <v>0</v>
      </c>
    </row>
    <row r="15" spans="1:14" outlineLevel="1" x14ac:dyDescent="0.25">
      <c r="A15" s="5" t="s">
        <v>16</v>
      </c>
      <c r="B15" s="6" t="s">
        <v>17</v>
      </c>
      <c r="C15" s="6"/>
      <c r="D15" s="6"/>
      <c r="E15" s="6"/>
      <c r="F15" s="6"/>
      <c r="G15" s="4">
        <v>0</v>
      </c>
      <c r="H15" s="8">
        <v>103074.7</v>
      </c>
      <c r="I15" s="8">
        <v>71008.3</v>
      </c>
      <c r="J15" s="8">
        <v>97424.62</v>
      </c>
      <c r="K15" s="8">
        <v>51174.59</v>
      </c>
      <c r="L15" s="24">
        <v>57004.356099999997</v>
      </c>
      <c r="M15" s="27">
        <f t="shared" si="1"/>
        <v>-19833.710000000006</v>
      </c>
      <c r="N15" s="28">
        <f t="shared" si="2"/>
        <v>-27.931537580818016</v>
      </c>
    </row>
    <row r="16" spans="1:14" ht="25.5" x14ac:dyDescent="0.25">
      <c r="A16" s="11" t="s">
        <v>18</v>
      </c>
      <c r="B16" s="12" t="s">
        <v>19</v>
      </c>
      <c r="C16" s="12"/>
      <c r="D16" s="12"/>
      <c r="E16" s="12"/>
      <c r="F16" s="12"/>
      <c r="G16" s="13">
        <v>0</v>
      </c>
      <c r="H16" s="14">
        <f>SUM(H17:H19)</f>
        <v>12742.4</v>
      </c>
      <c r="I16" s="14">
        <f>SUM(I17:I19)</f>
        <v>7723</v>
      </c>
      <c r="J16" s="14">
        <f t="shared" ref="J16:K16" si="5">SUM(J17:J19)</f>
        <v>14406.089999999998</v>
      </c>
      <c r="K16" s="14">
        <f t="shared" si="5"/>
        <v>10558.849999999999</v>
      </c>
      <c r="L16" s="24">
        <v>7237.4459999999999</v>
      </c>
      <c r="M16" s="25">
        <f t="shared" si="1"/>
        <v>2835.8499999999985</v>
      </c>
      <c r="N16" s="26">
        <f t="shared" si="2"/>
        <v>36.719539039233439</v>
      </c>
    </row>
    <row r="17" spans="1:14" outlineLevel="1" x14ac:dyDescent="0.25">
      <c r="A17" s="5" t="s">
        <v>20</v>
      </c>
      <c r="B17" s="6" t="s">
        <v>21</v>
      </c>
      <c r="C17" s="6"/>
      <c r="D17" s="6"/>
      <c r="E17" s="6"/>
      <c r="F17" s="6"/>
      <c r="G17" s="4">
        <v>0</v>
      </c>
      <c r="H17" s="8">
        <v>4537.8999999999996</v>
      </c>
      <c r="I17" s="8">
        <v>2181.6</v>
      </c>
      <c r="J17" s="8">
        <v>4367.4799999999996</v>
      </c>
      <c r="K17" s="8">
        <v>2925.27</v>
      </c>
      <c r="L17" s="24">
        <v>1877.0389</v>
      </c>
      <c r="M17" s="27">
        <f t="shared" si="1"/>
        <v>743.67000000000007</v>
      </c>
      <c r="N17" s="28">
        <f t="shared" si="2"/>
        <v>34.088283828382856</v>
      </c>
    </row>
    <row r="18" spans="1:14" ht="25.5" outlineLevel="1" x14ac:dyDescent="0.25">
      <c r="A18" s="5" t="s">
        <v>22</v>
      </c>
      <c r="B18" s="6" t="s">
        <v>23</v>
      </c>
      <c r="C18" s="6"/>
      <c r="D18" s="6"/>
      <c r="E18" s="6"/>
      <c r="F18" s="6"/>
      <c r="G18" s="4">
        <v>0</v>
      </c>
      <c r="H18" s="8">
        <v>7365.4</v>
      </c>
      <c r="I18" s="8">
        <v>5040.3</v>
      </c>
      <c r="J18" s="8">
        <v>7369.21</v>
      </c>
      <c r="K18" s="8">
        <v>5296.29</v>
      </c>
      <c r="L18" s="24">
        <v>4922.6171999999997</v>
      </c>
      <c r="M18" s="27">
        <f t="shared" si="1"/>
        <v>255.98999999999978</v>
      </c>
      <c r="N18" s="28">
        <f t="shared" si="2"/>
        <v>5.0788643533123121</v>
      </c>
    </row>
    <row r="19" spans="1:14" ht="25.5" outlineLevel="1" x14ac:dyDescent="0.25">
      <c r="A19" s="5" t="s">
        <v>24</v>
      </c>
      <c r="B19" s="6" t="s">
        <v>25</v>
      </c>
      <c r="C19" s="6"/>
      <c r="D19" s="6"/>
      <c r="E19" s="6"/>
      <c r="F19" s="6"/>
      <c r="G19" s="4">
        <v>0</v>
      </c>
      <c r="H19" s="8">
        <v>839.1</v>
      </c>
      <c r="I19" s="8">
        <v>501.1</v>
      </c>
      <c r="J19" s="8">
        <v>2669.4</v>
      </c>
      <c r="K19" s="8">
        <v>2337.29</v>
      </c>
      <c r="L19" s="24">
        <v>437.78989999999999</v>
      </c>
      <c r="M19" s="27">
        <f t="shared" si="1"/>
        <v>1836.19</v>
      </c>
      <c r="N19" s="28">
        <f t="shared" si="2"/>
        <v>366.4318499301537</v>
      </c>
    </row>
    <row r="20" spans="1:14" x14ac:dyDescent="0.25">
      <c r="A20" s="11" t="s">
        <v>26</v>
      </c>
      <c r="B20" s="12" t="s">
        <v>27</v>
      </c>
      <c r="C20" s="12"/>
      <c r="D20" s="12"/>
      <c r="E20" s="12"/>
      <c r="F20" s="12"/>
      <c r="G20" s="13">
        <v>0</v>
      </c>
      <c r="H20" s="14">
        <f>SUM(H21:H25)</f>
        <v>193797.8</v>
      </c>
      <c r="I20" s="14">
        <f>SUM(I21:I25)</f>
        <v>120299.06999999999</v>
      </c>
      <c r="J20" s="14">
        <f t="shared" ref="J20:K20" si="6">SUM(J21:J25)</f>
        <v>271036.92</v>
      </c>
      <c r="K20" s="14">
        <f t="shared" si="6"/>
        <v>134756.31</v>
      </c>
      <c r="L20" s="24">
        <v>99284.215299999996</v>
      </c>
      <c r="M20" s="25">
        <f t="shared" si="1"/>
        <v>14457.240000000005</v>
      </c>
      <c r="N20" s="26">
        <f t="shared" si="2"/>
        <v>12.017748765638842</v>
      </c>
    </row>
    <row r="21" spans="1:14" outlineLevel="1" x14ac:dyDescent="0.25">
      <c r="A21" s="5" t="s">
        <v>28</v>
      </c>
      <c r="B21" s="6" t="s">
        <v>29</v>
      </c>
      <c r="C21" s="6"/>
      <c r="D21" s="6"/>
      <c r="E21" s="6"/>
      <c r="F21" s="6"/>
      <c r="G21" s="4">
        <v>0</v>
      </c>
      <c r="H21" s="8">
        <v>7324.4</v>
      </c>
      <c r="I21" s="8">
        <v>5935.83</v>
      </c>
      <c r="J21" s="8">
        <v>10203.950000000001</v>
      </c>
      <c r="K21" s="8">
        <v>4811.95</v>
      </c>
      <c r="L21" s="24">
        <v>3027.9883</v>
      </c>
      <c r="M21" s="27">
        <f t="shared" si="1"/>
        <v>-1123.8800000000001</v>
      </c>
      <c r="N21" s="28">
        <f t="shared" si="2"/>
        <v>-18.933830652158164</v>
      </c>
    </row>
    <row r="22" spans="1:14" outlineLevel="1" x14ac:dyDescent="0.25">
      <c r="A22" s="5" t="s">
        <v>30</v>
      </c>
      <c r="B22" s="6" t="s">
        <v>31</v>
      </c>
      <c r="C22" s="6"/>
      <c r="D22" s="6"/>
      <c r="E22" s="6"/>
      <c r="F22" s="6"/>
      <c r="G22" s="4">
        <v>0</v>
      </c>
      <c r="H22" s="8">
        <v>21291</v>
      </c>
      <c r="I22" s="8">
        <v>14522.5</v>
      </c>
      <c r="J22" s="8">
        <v>19239.37</v>
      </c>
      <c r="K22" s="8">
        <v>14558.51</v>
      </c>
      <c r="L22" s="24">
        <v>157.02199999999999</v>
      </c>
      <c r="M22" s="27">
        <f t="shared" si="1"/>
        <v>36.010000000000218</v>
      </c>
      <c r="N22" s="28">
        <f t="shared" si="2"/>
        <v>0.24796006197280462</v>
      </c>
    </row>
    <row r="23" spans="1:14" outlineLevel="1" x14ac:dyDescent="0.25">
      <c r="A23" s="5" t="s">
        <v>32</v>
      </c>
      <c r="B23" s="6" t="s">
        <v>33</v>
      </c>
      <c r="C23" s="6"/>
      <c r="D23" s="6"/>
      <c r="E23" s="6"/>
      <c r="F23" s="6"/>
      <c r="G23" s="4">
        <v>0</v>
      </c>
      <c r="H23" s="8">
        <v>115190.3</v>
      </c>
      <c r="I23" s="8">
        <v>65414.84</v>
      </c>
      <c r="J23" s="8">
        <v>186567.61</v>
      </c>
      <c r="K23" s="8">
        <v>79487.570000000007</v>
      </c>
      <c r="L23" s="24">
        <v>59914.258699999998</v>
      </c>
      <c r="M23" s="27">
        <f t="shared" si="1"/>
        <v>14072.73000000001</v>
      </c>
      <c r="N23" s="28">
        <f t="shared" si="2"/>
        <v>21.51305422439313</v>
      </c>
    </row>
    <row r="24" spans="1:14" outlineLevel="1" x14ac:dyDescent="0.25">
      <c r="A24" s="5" t="s">
        <v>34</v>
      </c>
      <c r="B24" s="6" t="s">
        <v>35</v>
      </c>
      <c r="C24" s="6"/>
      <c r="D24" s="6"/>
      <c r="E24" s="6"/>
      <c r="F24" s="6"/>
      <c r="G24" s="4">
        <v>0</v>
      </c>
      <c r="H24" s="8">
        <v>24093.8</v>
      </c>
      <c r="I24" s="8">
        <v>17946.599999999999</v>
      </c>
      <c r="J24" s="8">
        <v>25022.95</v>
      </c>
      <c r="K24" s="8">
        <v>18988.2</v>
      </c>
      <c r="L24" s="24">
        <v>19383.687600000001</v>
      </c>
      <c r="M24" s="27">
        <f t="shared" si="1"/>
        <v>1041.6000000000022</v>
      </c>
      <c r="N24" s="28">
        <f t="shared" si="2"/>
        <v>5.8038848584132978</v>
      </c>
    </row>
    <row r="25" spans="1:14" outlineLevel="1" x14ac:dyDescent="0.25">
      <c r="A25" s="5" t="s">
        <v>36</v>
      </c>
      <c r="B25" s="6" t="s">
        <v>37</v>
      </c>
      <c r="C25" s="6"/>
      <c r="D25" s="6"/>
      <c r="E25" s="6"/>
      <c r="F25" s="6"/>
      <c r="G25" s="4">
        <v>0</v>
      </c>
      <c r="H25" s="8">
        <v>25898.3</v>
      </c>
      <c r="I25" s="8">
        <v>16479.3</v>
      </c>
      <c r="J25" s="8">
        <v>30003.040000000001</v>
      </c>
      <c r="K25" s="8">
        <v>16910.080000000002</v>
      </c>
      <c r="L25" s="24">
        <v>16801.258699999998</v>
      </c>
      <c r="M25" s="27">
        <f t="shared" si="1"/>
        <v>430.78000000000247</v>
      </c>
      <c r="N25" s="28">
        <f t="shared" si="2"/>
        <v>2.6140673450935452</v>
      </c>
    </row>
    <row r="26" spans="1:14" x14ac:dyDescent="0.25">
      <c r="A26" s="11" t="s">
        <v>38</v>
      </c>
      <c r="B26" s="12" t="s">
        <v>39</v>
      </c>
      <c r="C26" s="12"/>
      <c r="D26" s="12"/>
      <c r="E26" s="12"/>
      <c r="F26" s="12"/>
      <c r="G26" s="13">
        <v>0</v>
      </c>
      <c r="H26" s="14">
        <f>SUM(H27:H30)</f>
        <v>164237.9</v>
      </c>
      <c r="I26" s="14">
        <f>SUM(I27:I30)</f>
        <v>89870.6</v>
      </c>
      <c r="J26" s="14">
        <f t="shared" ref="J26:K26" si="7">SUM(J27:J30)</f>
        <v>201971.36</v>
      </c>
      <c r="K26" s="14">
        <f t="shared" si="7"/>
        <v>87890.99</v>
      </c>
      <c r="L26" s="24">
        <v>103976.7788</v>
      </c>
      <c r="M26" s="25">
        <f t="shared" si="1"/>
        <v>-1979.6100000000006</v>
      </c>
      <c r="N26" s="26">
        <f t="shared" si="2"/>
        <v>-2.2027337082427465</v>
      </c>
    </row>
    <row r="27" spans="1:14" outlineLevel="1" x14ac:dyDescent="0.25">
      <c r="A27" s="5" t="s">
        <v>40</v>
      </c>
      <c r="B27" s="6" t="s">
        <v>41</v>
      </c>
      <c r="C27" s="6"/>
      <c r="D27" s="6"/>
      <c r="E27" s="6"/>
      <c r="F27" s="6"/>
      <c r="G27" s="4">
        <v>0</v>
      </c>
      <c r="H27" s="8">
        <v>33599</v>
      </c>
      <c r="I27" s="8">
        <v>22673.599999999999</v>
      </c>
      <c r="J27" s="8">
        <v>39950.519999999997</v>
      </c>
      <c r="K27" s="8">
        <v>23250.02</v>
      </c>
      <c r="L27" s="24">
        <v>22876.2755</v>
      </c>
      <c r="M27" s="27">
        <f t="shared" si="1"/>
        <v>576.42000000000189</v>
      </c>
      <c r="N27" s="26">
        <f t="shared" si="2"/>
        <v>2.5422517818079342</v>
      </c>
    </row>
    <row r="28" spans="1:14" outlineLevel="1" x14ac:dyDescent="0.25">
      <c r="A28" s="5" t="s">
        <v>42</v>
      </c>
      <c r="B28" s="6" t="s">
        <v>43</v>
      </c>
      <c r="C28" s="6"/>
      <c r="D28" s="6"/>
      <c r="E28" s="6"/>
      <c r="F28" s="6"/>
      <c r="G28" s="4">
        <v>0</v>
      </c>
      <c r="H28" s="8">
        <v>20791.8</v>
      </c>
      <c r="I28" s="8">
        <v>11792.8</v>
      </c>
      <c r="J28" s="8">
        <v>32835.82</v>
      </c>
      <c r="K28" s="8">
        <v>14527.42</v>
      </c>
      <c r="L28" s="24">
        <v>29276.297600000002</v>
      </c>
      <c r="M28" s="27">
        <f t="shared" si="1"/>
        <v>2734.6200000000008</v>
      </c>
      <c r="N28" s="26">
        <f t="shared" si="2"/>
        <v>23.188894918933585</v>
      </c>
    </row>
    <row r="29" spans="1:14" outlineLevel="1" x14ac:dyDescent="0.25">
      <c r="A29" s="5" t="s">
        <v>44</v>
      </c>
      <c r="B29" s="6" t="s">
        <v>45</v>
      </c>
      <c r="C29" s="6"/>
      <c r="D29" s="6"/>
      <c r="E29" s="6"/>
      <c r="F29" s="6"/>
      <c r="G29" s="4">
        <v>0</v>
      </c>
      <c r="H29" s="8">
        <v>81697.2</v>
      </c>
      <c r="I29" s="8">
        <v>37013.599999999999</v>
      </c>
      <c r="J29" s="8">
        <v>100516.65</v>
      </c>
      <c r="K29" s="8">
        <v>31363.11</v>
      </c>
      <c r="L29" s="24">
        <v>34845.062400000003</v>
      </c>
      <c r="M29" s="27">
        <f t="shared" si="1"/>
        <v>-5650.489999999998</v>
      </c>
      <c r="N29" s="26">
        <f t="shared" si="2"/>
        <v>-15.265983314241254</v>
      </c>
    </row>
    <row r="30" spans="1:14" outlineLevel="1" x14ac:dyDescent="0.25">
      <c r="A30" s="5" t="s">
        <v>46</v>
      </c>
      <c r="B30" s="6" t="s">
        <v>47</v>
      </c>
      <c r="C30" s="6"/>
      <c r="D30" s="6"/>
      <c r="E30" s="6"/>
      <c r="F30" s="6"/>
      <c r="G30" s="4">
        <v>0</v>
      </c>
      <c r="H30" s="8">
        <v>28149.9</v>
      </c>
      <c r="I30" s="8">
        <v>18390.599999999999</v>
      </c>
      <c r="J30" s="8">
        <v>28668.37</v>
      </c>
      <c r="K30" s="8">
        <v>18750.439999999999</v>
      </c>
      <c r="L30" s="24">
        <v>16979.1433</v>
      </c>
      <c r="M30" s="27">
        <f t="shared" si="1"/>
        <v>359.84000000000015</v>
      </c>
      <c r="N30" s="26">
        <f t="shared" si="2"/>
        <v>1.9566517677509268</v>
      </c>
    </row>
    <row r="31" spans="1:14" x14ac:dyDescent="0.25">
      <c r="A31" s="11" t="s">
        <v>48</v>
      </c>
      <c r="B31" s="12" t="s">
        <v>49</v>
      </c>
      <c r="C31" s="12"/>
      <c r="D31" s="12"/>
      <c r="E31" s="12"/>
      <c r="F31" s="12"/>
      <c r="G31" s="13">
        <v>0</v>
      </c>
      <c r="H31" s="14">
        <f>H32</f>
        <v>7553.8</v>
      </c>
      <c r="I31" s="14">
        <f t="shared" ref="I31:M31" si="8">I32</f>
        <v>0</v>
      </c>
      <c r="J31" s="14">
        <f t="shared" si="8"/>
        <v>700</v>
      </c>
      <c r="K31" s="14">
        <f t="shared" si="8"/>
        <v>94.19</v>
      </c>
      <c r="L31" s="14">
        <f t="shared" si="8"/>
        <v>0</v>
      </c>
      <c r="M31" s="14">
        <f t="shared" si="8"/>
        <v>94.19</v>
      </c>
      <c r="N31" s="26"/>
    </row>
    <row r="32" spans="1:14" outlineLevel="1" x14ac:dyDescent="0.25">
      <c r="A32" s="5" t="s">
        <v>50</v>
      </c>
      <c r="B32" s="6" t="s">
        <v>51</v>
      </c>
      <c r="C32" s="6"/>
      <c r="D32" s="6"/>
      <c r="E32" s="6"/>
      <c r="F32" s="6"/>
      <c r="G32" s="4">
        <v>0</v>
      </c>
      <c r="H32" s="8">
        <v>7553.8</v>
      </c>
      <c r="I32" s="8">
        <v>0</v>
      </c>
      <c r="J32" s="8">
        <v>700</v>
      </c>
      <c r="K32" s="8">
        <v>94.19</v>
      </c>
      <c r="L32" s="24">
        <v>0</v>
      </c>
      <c r="M32" s="27">
        <f t="shared" si="1"/>
        <v>94.19</v>
      </c>
      <c r="N32" s="26"/>
    </row>
    <row r="33" spans="1:14" x14ac:dyDescent="0.25">
      <c r="A33" s="11" t="s">
        <v>52</v>
      </c>
      <c r="B33" s="12" t="s">
        <v>53</v>
      </c>
      <c r="C33" s="12"/>
      <c r="D33" s="12"/>
      <c r="E33" s="12"/>
      <c r="F33" s="12"/>
      <c r="G33" s="13">
        <v>0</v>
      </c>
      <c r="H33" s="14">
        <f>SUM(H34:H38)</f>
        <v>1821130.2999999998</v>
      </c>
      <c r="I33" s="14">
        <f>SUM(I34:I38)</f>
        <v>1276077.3799999999</v>
      </c>
      <c r="J33" s="14">
        <f t="shared" ref="J33:K33" si="9">SUM(J34:J38)</f>
        <v>2254714.15</v>
      </c>
      <c r="K33" s="14">
        <f t="shared" si="9"/>
        <v>1516032.33</v>
      </c>
      <c r="L33" s="24">
        <v>1202540.8902</v>
      </c>
      <c r="M33" s="25">
        <f t="shared" si="1"/>
        <v>239954.95000000019</v>
      </c>
      <c r="N33" s="26">
        <f t="shared" si="2"/>
        <v>18.804106534667994</v>
      </c>
    </row>
    <row r="34" spans="1:14" outlineLevel="1" x14ac:dyDescent="0.25">
      <c r="A34" s="5" t="s">
        <v>54</v>
      </c>
      <c r="B34" s="6" t="s">
        <v>55</v>
      </c>
      <c r="C34" s="6"/>
      <c r="D34" s="6"/>
      <c r="E34" s="6"/>
      <c r="F34" s="6"/>
      <c r="G34" s="4">
        <v>0</v>
      </c>
      <c r="H34" s="8">
        <v>832512.8</v>
      </c>
      <c r="I34" s="8">
        <v>577416</v>
      </c>
      <c r="J34" s="8">
        <v>873259.4</v>
      </c>
      <c r="K34" s="8">
        <v>642207.42000000004</v>
      </c>
      <c r="L34" s="24">
        <v>550998.995</v>
      </c>
      <c r="M34" s="27">
        <f t="shared" si="1"/>
        <v>64791.420000000042</v>
      </c>
      <c r="N34" s="28">
        <f t="shared" si="2"/>
        <v>11.220925641132212</v>
      </c>
    </row>
    <row r="35" spans="1:14" outlineLevel="1" x14ac:dyDescent="0.25">
      <c r="A35" s="5" t="s">
        <v>56</v>
      </c>
      <c r="B35" s="6" t="s">
        <v>57</v>
      </c>
      <c r="C35" s="6"/>
      <c r="D35" s="6"/>
      <c r="E35" s="6"/>
      <c r="F35" s="6"/>
      <c r="G35" s="4">
        <v>0</v>
      </c>
      <c r="H35" s="8">
        <v>630558.6</v>
      </c>
      <c r="I35" s="8">
        <v>432596.64</v>
      </c>
      <c r="J35" s="8">
        <v>1027608.85</v>
      </c>
      <c r="K35" s="8">
        <v>620138.54</v>
      </c>
      <c r="L35" s="24">
        <v>402940.09450000001</v>
      </c>
      <c r="M35" s="27">
        <f t="shared" si="1"/>
        <v>187541.90000000002</v>
      </c>
      <c r="N35" s="28">
        <f t="shared" si="2"/>
        <v>43.352602091407846</v>
      </c>
    </row>
    <row r="36" spans="1:14" outlineLevel="1" x14ac:dyDescent="0.25">
      <c r="A36" s="5" t="s">
        <v>58</v>
      </c>
      <c r="B36" s="6" t="s">
        <v>59</v>
      </c>
      <c r="C36" s="6"/>
      <c r="D36" s="6"/>
      <c r="E36" s="6"/>
      <c r="F36" s="6"/>
      <c r="G36" s="4">
        <v>0</v>
      </c>
      <c r="H36" s="8">
        <v>246177.5</v>
      </c>
      <c r="I36" s="8">
        <v>181610.8</v>
      </c>
      <c r="J36" s="8">
        <v>249899.24</v>
      </c>
      <c r="K36" s="8">
        <v>178974.81</v>
      </c>
      <c r="L36" s="24">
        <v>164735.24559999999</v>
      </c>
      <c r="M36" s="27">
        <f t="shared" si="1"/>
        <v>-2635.9899999999907</v>
      </c>
      <c r="N36" s="28">
        <v>100</v>
      </c>
    </row>
    <row r="37" spans="1:14" outlineLevel="1" x14ac:dyDescent="0.25">
      <c r="A37" s="5" t="s">
        <v>60</v>
      </c>
      <c r="B37" s="6" t="s">
        <v>61</v>
      </c>
      <c r="C37" s="6"/>
      <c r="D37" s="6"/>
      <c r="E37" s="6"/>
      <c r="F37" s="6"/>
      <c r="G37" s="4">
        <v>0</v>
      </c>
      <c r="H37" s="8">
        <v>10157.5</v>
      </c>
      <c r="I37" s="8">
        <v>8539.5</v>
      </c>
      <c r="J37" s="8">
        <v>11305.63</v>
      </c>
      <c r="K37" s="8">
        <v>7875.53</v>
      </c>
      <c r="L37" s="24">
        <v>4562.3774999999996</v>
      </c>
      <c r="M37" s="27">
        <f t="shared" si="1"/>
        <v>-663.97000000000025</v>
      </c>
      <c r="N37" s="28">
        <f t="shared" si="2"/>
        <v>-7.7752795831137718</v>
      </c>
    </row>
    <row r="38" spans="1:14" outlineLevel="1" x14ac:dyDescent="0.25">
      <c r="A38" s="5" t="s">
        <v>62</v>
      </c>
      <c r="B38" s="6" t="s">
        <v>63</v>
      </c>
      <c r="C38" s="6"/>
      <c r="D38" s="6"/>
      <c r="E38" s="6"/>
      <c r="F38" s="6"/>
      <c r="G38" s="4">
        <v>0</v>
      </c>
      <c r="H38" s="8">
        <v>101723.9</v>
      </c>
      <c r="I38" s="8">
        <v>75914.44</v>
      </c>
      <c r="J38" s="8">
        <v>92641.03</v>
      </c>
      <c r="K38" s="8">
        <v>66836.03</v>
      </c>
      <c r="L38" s="24">
        <v>79304.177599999995</v>
      </c>
      <c r="M38" s="27">
        <f t="shared" si="1"/>
        <v>-9078.4100000000035</v>
      </c>
      <c r="N38" s="28">
        <f t="shared" si="2"/>
        <v>-11.958739338655462</v>
      </c>
    </row>
    <row r="39" spans="1:14" x14ac:dyDescent="0.25">
      <c r="A39" s="11" t="s">
        <v>64</v>
      </c>
      <c r="B39" s="12" t="s">
        <v>65</v>
      </c>
      <c r="C39" s="12"/>
      <c r="D39" s="12"/>
      <c r="E39" s="12"/>
      <c r="F39" s="12"/>
      <c r="G39" s="13">
        <v>0</v>
      </c>
      <c r="H39" s="14">
        <f>SUM(H40:H41)</f>
        <v>236892.2</v>
      </c>
      <c r="I39" s="14">
        <f>SUM(I40:I41)</f>
        <v>167353.79999999999</v>
      </c>
      <c r="J39" s="14">
        <f t="shared" ref="J39:K39" si="10">SUM(J40:J41)</f>
        <v>247071.46</v>
      </c>
      <c r="K39" s="14">
        <f t="shared" si="10"/>
        <v>168271</v>
      </c>
      <c r="L39" s="24">
        <v>146689.12719999999</v>
      </c>
      <c r="M39" s="25">
        <f t="shared" si="1"/>
        <v>917.20000000001164</v>
      </c>
      <c r="N39" s="26">
        <f t="shared" si="2"/>
        <v>0.54806045635056932</v>
      </c>
    </row>
    <row r="40" spans="1:14" outlineLevel="1" x14ac:dyDescent="0.25">
      <c r="A40" s="5" t="s">
        <v>66</v>
      </c>
      <c r="B40" s="6" t="s">
        <v>67</v>
      </c>
      <c r="C40" s="6"/>
      <c r="D40" s="6"/>
      <c r="E40" s="6"/>
      <c r="F40" s="6"/>
      <c r="G40" s="4">
        <v>0</v>
      </c>
      <c r="H40" s="8">
        <v>180642.9</v>
      </c>
      <c r="I40" s="8">
        <v>124598.2</v>
      </c>
      <c r="J40" s="8">
        <v>203770.84</v>
      </c>
      <c r="K40" s="8">
        <v>137360.04</v>
      </c>
      <c r="L40" s="24">
        <v>135029.26010000001</v>
      </c>
      <c r="M40" s="27">
        <f t="shared" si="1"/>
        <v>12761.840000000011</v>
      </c>
      <c r="N40" s="28">
        <f t="shared" si="2"/>
        <v>10.242395154986198</v>
      </c>
    </row>
    <row r="41" spans="1:14" outlineLevel="1" x14ac:dyDescent="0.25">
      <c r="A41" s="5" t="s">
        <v>68</v>
      </c>
      <c r="B41" s="6" t="s">
        <v>69</v>
      </c>
      <c r="C41" s="6"/>
      <c r="D41" s="6"/>
      <c r="E41" s="6"/>
      <c r="F41" s="6"/>
      <c r="G41" s="4">
        <v>0</v>
      </c>
      <c r="H41" s="8">
        <v>56249.3</v>
      </c>
      <c r="I41" s="8">
        <v>42755.6</v>
      </c>
      <c r="J41" s="8">
        <v>43300.62</v>
      </c>
      <c r="K41" s="8">
        <v>30910.959999999999</v>
      </c>
      <c r="L41" s="24">
        <v>11659.867099999999</v>
      </c>
      <c r="M41" s="27">
        <f t="shared" si="1"/>
        <v>-11844.64</v>
      </c>
      <c r="N41" s="28">
        <f t="shared" si="2"/>
        <v>-27.703131285726315</v>
      </c>
    </row>
    <row r="42" spans="1:14" x14ac:dyDescent="0.25">
      <c r="A42" s="11" t="s">
        <v>70</v>
      </c>
      <c r="B42" s="12" t="s">
        <v>71</v>
      </c>
      <c r="C42" s="12"/>
      <c r="D42" s="12"/>
      <c r="E42" s="12"/>
      <c r="F42" s="12"/>
      <c r="G42" s="13">
        <v>0</v>
      </c>
      <c r="H42" s="14">
        <f>SUM(H43:H46)</f>
        <v>89281.3</v>
      </c>
      <c r="I42" s="14">
        <f>SUM(I43:I46)</f>
        <v>54062.9</v>
      </c>
      <c r="J42" s="14">
        <f>SUM(J43:J46)</f>
        <v>85909.400000000009</v>
      </c>
      <c r="K42" s="14">
        <f t="shared" ref="K42" si="11">SUM(K43:K46)</f>
        <v>53134.8</v>
      </c>
      <c r="L42" s="24">
        <v>46536.166100000002</v>
      </c>
      <c r="M42" s="25">
        <f t="shared" si="1"/>
        <v>-928.09999999999854</v>
      </c>
      <c r="N42" s="26">
        <f t="shared" si="2"/>
        <v>-1.7167040613803408</v>
      </c>
    </row>
    <row r="43" spans="1:14" outlineLevel="1" x14ac:dyDescent="0.25">
      <c r="A43" s="5" t="s">
        <v>72</v>
      </c>
      <c r="B43" s="6" t="s">
        <v>73</v>
      </c>
      <c r="C43" s="6"/>
      <c r="D43" s="6"/>
      <c r="E43" s="6"/>
      <c r="F43" s="6"/>
      <c r="G43" s="4">
        <v>0</v>
      </c>
      <c r="H43" s="8">
        <v>6427.3</v>
      </c>
      <c r="I43" s="8">
        <v>3808.3</v>
      </c>
      <c r="J43" s="8">
        <v>5519.04</v>
      </c>
      <c r="K43" s="8">
        <v>4080.06</v>
      </c>
      <c r="L43" s="24">
        <v>3270.9085</v>
      </c>
      <c r="M43" s="27">
        <f t="shared" si="1"/>
        <v>271.75999999999976</v>
      </c>
      <c r="N43" s="28">
        <f t="shared" si="2"/>
        <v>7.1359924375705646</v>
      </c>
    </row>
    <row r="44" spans="1:14" outlineLevel="1" x14ac:dyDescent="0.25">
      <c r="A44" s="5" t="s">
        <v>74</v>
      </c>
      <c r="B44" s="6" t="s">
        <v>75</v>
      </c>
      <c r="C44" s="6"/>
      <c r="D44" s="6"/>
      <c r="E44" s="6"/>
      <c r="F44" s="6"/>
      <c r="G44" s="4">
        <v>0</v>
      </c>
      <c r="H44" s="8">
        <v>16215.5</v>
      </c>
      <c r="I44" s="8">
        <v>7913.1</v>
      </c>
      <c r="J44" s="8">
        <v>14000.9</v>
      </c>
      <c r="K44" s="8">
        <v>9284.67</v>
      </c>
      <c r="L44" s="24">
        <v>9150.8562999999995</v>
      </c>
      <c r="M44" s="27">
        <f t="shared" si="1"/>
        <v>1371.5699999999997</v>
      </c>
      <c r="N44" s="28">
        <f t="shared" si="2"/>
        <v>17.332903666072724</v>
      </c>
    </row>
    <row r="45" spans="1:14" outlineLevel="1" x14ac:dyDescent="0.25">
      <c r="A45" s="5" t="s">
        <v>76</v>
      </c>
      <c r="B45" s="6" t="s">
        <v>77</v>
      </c>
      <c r="C45" s="6"/>
      <c r="D45" s="6"/>
      <c r="E45" s="6"/>
      <c r="F45" s="6"/>
      <c r="G45" s="4">
        <v>0</v>
      </c>
      <c r="H45" s="8">
        <v>65765.899999999994</v>
      </c>
      <c r="I45" s="8">
        <v>41855.800000000003</v>
      </c>
      <c r="J45" s="8">
        <v>65373.8</v>
      </c>
      <c r="K45" s="8">
        <v>39127.43</v>
      </c>
      <c r="L45" s="24">
        <v>33484.890599999999</v>
      </c>
      <c r="M45" s="27">
        <f t="shared" si="1"/>
        <v>-2728.3700000000026</v>
      </c>
      <c r="N45" s="28">
        <f t="shared" si="2"/>
        <v>-6.5184992283029004</v>
      </c>
    </row>
    <row r="46" spans="1:14" outlineLevel="1" x14ac:dyDescent="0.25">
      <c r="A46" s="5" t="s">
        <v>78</v>
      </c>
      <c r="B46" s="6" t="s">
        <v>79</v>
      </c>
      <c r="C46" s="6"/>
      <c r="D46" s="6"/>
      <c r="E46" s="6"/>
      <c r="F46" s="6"/>
      <c r="G46" s="4">
        <v>0</v>
      </c>
      <c r="H46" s="8">
        <v>872.6</v>
      </c>
      <c r="I46" s="8">
        <v>485.7</v>
      </c>
      <c r="J46" s="8">
        <v>1015.66</v>
      </c>
      <c r="K46" s="8">
        <v>642.64</v>
      </c>
      <c r="L46" s="24">
        <v>629.51070000000004</v>
      </c>
      <c r="M46" s="27">
        <f t="shared" si="1"/>
        <v>156.94</v>
      </c>
      <c r="N46" s="28">
        <f t="shared" si="2"/>
        <v>32.312126827259647</v>
      </c>
    </row>
    <row r="47" spans="1:14" x14ac:dyDescent="0.25">
      <c r="A47" s="11" t="s">
        <v>80</v>
      </c>
      <c r="B47" s="12" t="s">
        <v>81</v>
      </c>
      <c r="C47" s="12"/>
      <c r="D47" s="12"/>
      <c r="E47" s="12"/>
      <c r="F47" s="12"/>
      <c r="G47" s="13">
        <v>0</v>
      </c>
      <c r="H47" s="14">
        <f>SUM(H48)</f>
        <v>1700</v>
      </c>
      <c r="I47" s="14">
        <f>SUM(I48)</f>
        <v>928.9</v>
      </c>
      <c r="J47" s="14">
        <f t="shared" ref="J47:K47" si="12">SUM(J48)</f>
        <v>4588.16</v>
      </c>
      <c r="K47" s="14">
        <f t="shared" si="12"/>
        <v>1587.54</v>
      </c>
      <c r="L47" s="24">
        <v>944.17240000000004</v>
      </c>
      <c r="M47" s="25">
        <f t="shared" si="1"/>
        <v>658.64</v>
      </c>
      <c r="N47" s="26">
        <f t="shared" si="2"/>
        <v>70.905371945311657</v>
      </c>
    </row>
    <row r="48" spans="1:14" outlineLevel="1" x14ac:dyDescent="0.25">
      <c r="A48" s="5" t="s">
        <v>82</v>
      </c>
      <c r="B48" s="6" t="s">
        <v>83</v>
      </c>
      <c r="C48" s="6"/>
      <c r="D48" s="6"/>
      <c r="E48" s="6"/>
      <c r="F48" s="6"/>
      <c r="G48" s="4">
        <v>0</v>
      </c>
      <c r="H48" s="8">
        <v>1700</v>
      </c>
      <c r="I48" s="8">
        <v>928.9</v>
      </c>
      <c r="J48" s="8">
        <v>4588.16</v>
      </c>
      <c r="K48" s="8">
        <v>1587.54</v>
      </c>
      <c r="L48" s="24">
        <v>944.17240000000004</v>
      </c>
      <c r="M48" s="27">
        <f t="shared" si="1"/>
        <v>658.64</v>
      </c>
      <c r="N48" s="28">
        <f t="shared" si="2"/>
        <v>70.905371945311657</v>
      </c>
    </row>
    <row r="49" spans="1:14" x14ac:dyDescent="0.25">
      <c r="A49" s="11" t="s">
        <v>84</v>
      </c>
      <c r="B49" s="12" t="s">
        <v>85</v>
      </c>
      <c r="C49" s="12"/>
      <c r="D49" s="12"/>
      <c r="E49" s="12"/>
      <c r="F49" s="12"/>
      <c r="G49" s="13">
        <v>0</v>
      </c>
      <c r="H49" s="14">
        <f>SUM(H50:H51)</f>
        <v>16038.4</v>
      </c>
      <c r="I49" s="14">
        <f>SUM(I50:I51)</f>
        <v>12644.3</v>
      </c>
      <c r="J49" s="14">
        <f>SUM(J50:J51)</f>
        <v>11014.95</v>
      </c>
      <c r="K49" s="14">
        <f>SUM(K50:K51)</f>
        <v>11014.95</v>
      </c>
      <c r="L49" s="24">
        <v>11844.043900000001</v>
      </c>
      <c r="M49" s="27">
        <f t="shared" si="1"/>
        <v>-1629.3499999999985</v>
      </c>
      <c r="N49" s="26">
        <f t="shared" si="2"/>
        <v>-12.886043513678089</v>
      </c>
    </row>
    <row r="50" spans="1:14" outlineLevel="1" x14ac:dyDescent="0.25">
      <c r="A50" s="5" t="s">
        <v>86</v>
      </c>
      <c r="B50" s="6" t="s">
        <v>87</v>
      </c>
      <c r="C50" s="6"/>
      <c r="D50" s="6"/>
      <c r="E50" s="6"/>
      <c r="F50" s="6"/>
      <c r="G50" s="4">
        <v>0</v>
      </c>
      <c r="H50" s="8">
        <v>5431</v>
      </c>
      <c r="I50" s="8">
        <v>4299.3</v>
      </c>
      <c r="J50" s="8">
        <v>843.08</v>
      </c>
      <c r="K50" s="8">
        <v>843.08</v>
      </c>
      <c r="L50" s="24">
        <v>4302.3500000000004</v>
      </c>
      <c r="M50" s="27">
        <f t="shared" si="1"/>
        <v>-3456.2200000000003</v>
      </c>
      <c r="N50" s="28">
        <f t="shared" si="2"/>
        <v>-80.390296094713094</v>
      </c>
    </row>
    <row r="51" spans="1:14" outlineLevel="1" x14ac:dyDescent="0.25">
      <c r="A51" s="5" t="s">
        <v>88</v>
      </c>
      <c r="B51" s="6" t="s">
        <v>89</v>
      </c>
      <c r="C51" s="6"/>
      <c r="D51" s="6"/>
      <c r="E51" s="6"/>
      <c r="F51" s="6"/>
      <c r="G51" s="4">
        <v>0</v>
      </c>
      <c r="H51" s="8">
        <v>10607.4</v>
      </c>
      <c r="I51" s="8">
        <v>8345</v>
      </c>
      <c r="J51" s="8">
        <v>10171.870000000001</v>
      </c>
      <c r="K51" s="8">
        <v>10171.870000000001</v>
      </c>
      <c r="L51" s="24">
        <v>7541.6939000000002</v>
      </c>
      <c r="M51" s="27">
        <f t="shared" si="1"/>
        <v>1826.8700000000008</v>
      </c>
      <c r="N51" s="28">
        <f t="shared" si="2"/>
        <v>21.891791491911334</v>
      </c>
    </row>
    <row r="52" spans="1:14" ht="33.75" customHeight="1" x14ac:dyDescent="0.25">
      <c r="A52" s="11" t="s">
        <v>90</v>
      </c>
      <c r="B52" s="12" t="s">
        <v>91</v>
      </c>
      <c r="C52" s="12"/>
      <c r="D52" s="12"/>
      <c r="E52" s="12"/>
      <c r="F52" s="12"/>
      <c r="G52" s="13">
        <v>0</v>
      </c>
      <c r="H52" s="14">
        <f>SUM(H53)</f>
        <v>17531.400000000001</v>
      </c>
      <c r="I52" s="14">
        <f>SUM(I53)</f>
        <v>5545.7</v>
      </c>
      <c r="J52" s="14">
        <f t="shared" ref="J52:K52" si="13">SUM(J53)</f>
        <v>17214.689999999999</v>
      </c>
      <c r="K52" s="14">
        <f t="shared" si="13"/>
        <v>4915.4799999999996</v>
      </c>
      <c r="L52" s="24">
        <v>47.827100000000002</v>
      </c>
      <c r="M52" s="27">
        <f t="shared" si="1"/>
        <v>-630.22000000000025</v>
      </c>
      <c r="N52" s="26"/>
    </row>
    <row r="53" spans="1:14" ht="19.5" customHeight="1" outlineLevel="1" x14ac:dyDescent="0.25">
      <c r="A53" s="5" t="s">
        <v>92</v>
      </c>
      <c r="B53" s="6" t="s">
        <v>93</v>
      </c>
      <c r="C53" s="6"/>
      <c r="D53" s="6"/>
      <c r="E53" s="6"/>
      <c r="F53" s="6"/>
      <c r="G53" s="4">
        <v>0</v>
      </c>
      <c r="H53" s="8">
        <v>17531.400000000001</v>
      </c>
      <c r="I53" s="8">
        <v>5545.7</v>
      </c>
      <c r="J53" s="8">
        <v>17214.689999999999</v>
      </c>
      <c r="K53" s="8">
        <v>4915.4799999999996</v>
      </c>
      <c r="L53" s="24">
        <v>47.827100000000002</v>
      </c>
      <c r="M53" s="27">
        <f t="shared" si="1"/>
        <v>-630.22000000000025</v>
      </c>
      <c r="N53" s="28"/>
    </row>
    <row r="54" spans="1:14" x14ac:dyDescent="0.25">
      <c r="A54" s="41" t="s">
        <v>94</v>
      </c>
      <c r="B54" s="42"/>
      <c r="C54" s="42"/>
      <c r="D54" s="42"/>
      <c r="E54" s="42"/>
      <c r="F54" s="42"/>
      <c r="G54" s="15">
        <v>0</v>
      </c>
      <c r="H54" s="16">
        <f>H7+H16+H20+H26+H31+H33+H39+H42+H47+H49+H52</f>
        <v>2778228.8</v>
      </c>
      <c r="I54" s="16">
        <f>I7+I16+I20+I26+I31+I33+I39+I42+I47+I49+I52</f>
        <v>1883335.4499999997</v>
      </c>
      <c r="J54" s="16">
        <f>J7+J16+J20+J26+J31+J33+J39+J42+J47+J49+J52</f>
        <v>3323608.31</v>
      </c>
      <c r="K54" s="16">
        <f>K7+K16+K20+K26+K31+K33+K39+K42+K47+K49+K52</f>
        <v>2118309.56</v>
      </c>
      <c r="L54" s="29">
        <v>1813016.4354999999</v>
      </c>
      <c r="M54" s="25">
        <f t="shared" si="1"/>
        <v>234974.11000000034</v>
      </c>
      <c r="N54" s="26">
        <f t="shared" si="2"/>
        <v>12.476487393682319</v>
      </c>
    </row>
    <row r="55" spans="1:14" ht="12.75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7"/>
      <c r="K55" s="7"/>
      <c r="L55" s="2" t="s">
        <v>3</v>
      </c>
      <c r="M55" s="23"/>
      <c r="N55" s="22"/>
    </row>
    <row r="56" spans="1:14" ht="15" customHeight="1" x14ac:dyDescent="0.25">
      <c r="A56" s="37"/>
      <c r="B56" s="38"/>
      <c r="C56" s="38"/>
      <c r="D56" s="38"/>
      <c r="E56" s="38"/>
      <c r="F56" s="38"/>
      <c r="G56" s="38"/>
      <c r="H56" s="38"/>
      <c r="I56" s="38"/>
      <c r="J56" s="38"/>
      <c r="K56" s="9"/>
      <c r="L56" s="3"/>
    </row>
  </sheetData>
  <mergeCells count="16">
    <mergeCell ref="A1:J1"/>
    <mergeCell ref="A2:L2"/>
    <mergeCell ref="A3:L3"/>
    <mergeCell ref="A4:N4"/>
    <mergeCell ref="A56:J56"/>
    <mergeCell ref="H5:I5"/>
    <mergeCell ref="J5:K5"/>
    <mergeCell ref="A54:F54"/>
    <mergeCell ref="M5:N5"/>
    <mergeCell ref="F5:F6"/>
    <mergeCell ref="G5:G6"/>
    <mergeCell ref="C5:C6"/>
    <mergeCell ref="D5:D6"/>
    <mergeCell ref="E5:E6"/>
    <mergeCell ref="A5:A6"/>
    <mergeCell ref="B5:B6"/>
  </mergeCells>
  <pageMargins left="0.98425196850393704" right="0.39370078740157483" top="0.39370078740157483" bottom="0.39370078740157483" header="0.39370078740157483" footer="0.39370078740157483"/>
  <pageSetup paperSize="9" scale="5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529279468F8C42A68E3AA6162C9309&lt;/Code&gt;&#10;  &lt;ObjectCode&gt;SQUERY_ANAL_ISP_BUDG&lt;/ObjectCode&gt;&#10;  &lt;DocName&gt;Аналитический отчет по исполнению бюджета с произвольной группировкой&lt;/DocName&gt;&#10;  &lt;VariantName&gt;Общий свод Сыроватская&lt;/VariantName&gt;&#10;  &lt;VariantLink&gt;16704602&lt;/VariantLink&gt;&#10;  &lt;ReportLink&gt;325652&lt;/ReportLink&gt;&#10;  &lt;Note&gt;01.01.2017 - 30.09.2017&#10;&lt;/Note&gt;&#10;  &lt;SilentMode&gt;false&lt;/SilentMode&gt;&#10;  &lt;DateInfo&gt;&#10;    &lt;string&gt;01.01.2017&lt;/string&gt;&#10;    &lt;string&gt;30.09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12368CAB-4BC6-4C87-8B13-BFDF9977F65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Алексеева</dc:creator>
  <cp:lastModifiedBy>Windows User</cp:lastModifiedBy>
  <cp:lastPrinted>2017-10-27T15:17:47Z</cp:lastPrinted>
  <dcterms:created xsi:type="dcterms:W3CDTF">2017-10-26T12:09:55Z</dcterms:created>
  <dcterms:modified xsi:type="dcterms:W3CDTF">2019-10-21T09:47:27Z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Аналитический отчет по исполнению бюджета с произвольной группировкой</vt:lpwstr>
  </property>
</Properties>
</file>